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5" windowWidth="22980" windowHeight="9525"/>
  </bookViews>
  <sheets>
    <sheet name="Ark_Kalkul_U_2018_pusty)" sheetId="4" r:id="rId1"/>
  </sheets>
  <calcPr calcId="145621"/>
</workbook>
</file>

<file path=xl/calcChain.xml><?xml version="1.0" encoding="utf-8"?>
<calcChain xmlns="http://schemas.openxmlformats.org/spreadsheetml/2006/main">
  <c r="E34" i="4" l="1"/>
  <c r="E32" i="4"/>
  <c r="E31" i="4"/>
  <c r="I28" i="4"/>
  <c r="H28" i="4"/>
  <c r="F20" i="4"/>
  <c r="F19" i="4"/>
  <c r="F17" i="4"/>
  <c r="F16" i="4"/>
  <c r="F14" i="4"/>
  <c r="F13" i="4"/>
  <c r="E12" i="4"/>
  <c r="I35" i="4" l="1"/>
  <c r="F15" i="4"/>
  <c r="H35" i="4"/>
  <c r="H48" i="4"/>
  <c r="I48" i="4" s="1"/>
  <c r="H23" i="4" l="1"/>
  <c r="H36" i="4" l="1"/>
  <c r="H50" i="4" s="1"/>
  <c r="I23" i="4"/>
  <c r="I36" i="4" s="1"/>
  <c r="I50" i="4" s="1"/>
</calcChain>
</file>

<file path=xl/sharedStrings.xml><?xml version="1.0" encoding="utf-8"?>
<sst xmlns="http://schemas.openxmlformats.org/spreadsheetml/2006/main" count="116" uniqueCount="99">
  <si>
    <t>Zestawienie cenowe metodą kalkulacji uproszczonej - załącznik do oszacowania kosztów na rok 2018</t>
  </si>
  <si>
    <t>Eksploatacja i konserwacja zewnętrznej sieci kanalizacji sanitarnej, deszczowej i drenażowej oraz</t>
  </si>
  <si>
    <t>rynien i rur spustowych wraz  z  zapewnieniem całodobowego serwisu awaryjnego w 4WSKzP SP ZOZ</t>
  </si>
  <si>
    <t>Zakres i częstotliwość konserwacji zewnętrznej sieci</t>
  </si>
  <si>
    <t>Kanalizacja sanitarna i deszczowa</t>
  </si>
  <si>
    <t xml:space="preserve">częstotliwość </t>
  </si>
  <si>
    <t>w roku</t>
  </si>
  <si>
    <t xml:space="preserve">średnica </t>
  </si>
  <si>
    <t xml:space="preserve"> (m)</t>
  </si>
  <si>
    <t>długość    (m)</t>
  </si>
  <si>
    <t>sztuki   (szt.)</t>
  </si>
  <si>
    <t>cena jednostkowa   (zł)</t>
  </si>
  <si>
    <t>wartość netto</t>
  </si>
  <si>
    <t>cena brutto</t>
  </si>
  <si>
    <t>1.</t>
  </si>
  <si>
    <t>1.1.</t>
  </si>
  <si>
    <t>min 1</t>
  </si>
  <si>
    <t>1.2.</t>
  </si>
  <si>
    <t>1.3.</t>
  </si>
  <si>
    <t>1.4.</t>
  </si>
  <si>
    <t>min 1- 2</t>
  </si>
  <si>
    <t>1.5.</t>
  </si>
  <si>
    <t>min 2-4</t>
  </si>
  <si>
    <t>1.6.</t>
  </si>
  <si>
    <t>1.7.</t>
  </si>
  <si>
    <t>min 1-2</t>
  </si>
  <si>
    <t>1.8.</t>
  </si>
  <si>
    <t>1.9.</t>
  </si>
  <si>
    <t>1.10.</t>
  </si>
  <si>
    <r>
      <t>Ręczne- mechaniczne czyszczenie kanalizacji  - osadniki do 10m</t>
    </r>
    <r>
      <rPr>
        <vertAlign val="superscript"/>
        <sz val="9"/>
        <color theme="1"/>
        <rFont val="Arial"/>
        <family val="2"/>
        <charset val="238"/>
      </rPr>
      <t>3</t>
    </r>
    <r>
      <rPr>
        <sz val="9"/>
        <color theme="1"/>
        <rFont val="Arial"/>
        <family val="2"/>
        <charset val="238"/>
      </rPr>
      <t xml:space="preserve"> jednorazowa obj. osadu 0,35 m</t>
    </r>
    <r>
      <rPr>
        <vertAlign val="superscript"/>
        <sz val="9"/>
        <color theme="1"/>
        <rFont val="Arial"/>
        <family val="2"/>
        <charset val="238"/>
      </rPr>
      <t>3</t>
    </r>
    <r>
      <rPr>
        <sz val="9"/>
        <color theme="1"/>
        <rFont val="Arial"/>
        <family val="2"/>
        <charset val="238"/>
      </rPr>
      <t>- kuchnia</t>
    </r>
  </si>
  <si>
    <t>1.11.</t>
  </si>
  <si>
    <t>1.12.</t>
  </si>
  <si>
    <t>Oczyszczenie podejść odpływowych  - czyszczaki o średnicy 150 mm</t>
  </si>
  <si>
    <t>min 1 - 2</t>
  </si>
  <si>
    <t>1.13.</t>
  </si>
  <si>
    <t>Ręczne czyszczenie odwodnieni linowych 200</t>
  </si>
  <si>
    <t>1.14.</t>
  </si>
  <si>
    <t>Ręczne czyszczenie studni odwodnienia liniowego</t>
  </si>
  <si>
    <t>Razem:</t>
  </si>
  <si>
    <t>2.</t>
  </si>
  <si>
    <t>Sieci drenażowej</t>
  </si>
  <si>
    <t>2.1.</t>
  </si>
  <si>
    <t>Ręczne- mechaniczne czyszczenie przewodów kanalizacji drenażowej</t>
  </si>
  <si>
    <t>2.2.</t>
  </si>
  <si>
    <t>Ręczne- mechaniczne  czyszczenie studzienek rewizyjnych o średnicy 1,0m</t>
  </si>
  <si>
    <t>3.</t>
  </si>
  <si>
    <t>Rynien i rur spustowych</t>
  </si>
  <si>
    <t>3.1.</t>
  </si>
  <si>
    <t>Oczyszczenie rynien</t>
  </si>
  <si>
    <t>3.2.</t>
  </si>
  <si>
    <t xml:space="preserve">Naprawa rynien bez zdejmowania, polutowanie pęknięć - do 7 dni </t>
  </si>
  <si>
    <t>wg. potrzeb - 10%</t>
  </si>
  <si>
    <t>3.3.</t>
  </si>
  <si>
    <t>Oczyszczenie rur spustowych</t>
  </si>
  <si>
    <t>3.4.</t>
  </si>
  <si>
    <t>Wyprostowanie rur spustowych , polutowanie uszkodzonych , umocowanie obruszonych uchwytów           - do 7 dni</t>
  </si>
  <si>
    <t xml:space="preserve">Razem: </t>
  </si>
  <si>
    <t>4.</t>
  </si>
  <si>
    <t>Dodatkowe roboty</t>
  </si>
  <si>
    <t>4.1.</t>
  </si>
  <si>
    <t>Wg. potrzeb</t>
  </si>
  <si>
    <t>4.2.</t>
  </si>
  <si>
    <t>Wymiana  osadnika na rurze spustowej  deszczowej</t>
  </si>
  <si>
    <t> Wg. potrzeb</t>
  </si>
  <si>
    <t>4.3.</t>
  </si>
  <si>
    <t xml:space="preserve">Wymiana odcinka rury żeliwnej kanalizacyjnej o śr.150- 250mm – o długości do 10 mb,  </t>
  </si>
  <si>
    <t>4.4.</t>
  </si>
  <si>
    <t xml:space="preserve">Miejscowa naprawa metodą bez wykopową za pomocą „rękawa” odcinka rury  kanalizacji sanitarnej lub deszczowej  o śr.150- 300mm – o długości do 10 mb, </t>
  </si>
  <si>
    <t>4.5.</t>
  </si>
  <si>
    <t>Wymiana rynien o śr. 120;150 lub 180mm z podnośnika o długości do 10 mb (w jednym mc.)</t>
  </si>
  <si>
    <t>10x2</t>
  </si>
  <si>
    <t>4.6.</t>
  </si>
  <si>
    <t>Wymiana rynien o śr. 120;150 lub 180mm z podnośnika o długości do 2,0 mb (naprawa miejscowa)</t>
  </si>
  <si>
    <t>2x2</t>
  </si>
  <si>
    <t>4.7.</t>
  </si>
  <si>
    <t>Wymiana rur spustowych o śr. 120;150 lub 180 mm z uwzględnieniem podnośnika do 10 mb.</t>
  </si>
  <si>
    <t>4.8.</t>
  </si>
  <si>
    <t>Miejscowa wymiana rur spustowych o śr. 120;150 mm z uwzględnieniem podnośnika do 2,0 mb.</t>
  </si>
  <si>
    <t>4.9.</t>
  </si>
  <si>
    <t xml:space="preserve">Wymiana studni rewizyjnej z kręgów betonowych o śr. 1.0; 1,20; 1,50  mm </t>
  </si>
  <si>
    <t>4.10.</t>
  </si>
  <si>
    <t>Naprawa – częściowa odbudowa  studni rewizyjnej z kręgów betonowych o śr. 1,0 -; do 1,5 m .</t>
  </si>
  <si>
    <t>SUMA całości zadania 1, 2, 3, 4:</t>
  </si>
  <si>
    <t>Ręczne- mechaniczne,  czyszczenie przewodów kanalizacji sanitarnej                    i deszczowej</t>
  </si>
  <si>
    <t>Ręczne – mechaniczne czyszczenie przewodów kanalizacji sanitarnej                    i deszczowej</t>
  </si>
  <si>
    <t>Ręczne- mechaniczne czyszczenie przewodów kanalizacji sanitarnej                     i deszczowej</t>
  </si>
  <si>
    <t>Czyszczenie kanałów kołowych sieci zewnętrznej  </t>
  </si>
  <si>
    <t xml:space="preserve">      SZPITAL +ZINTEGROWANE BLOKI OPERACYJNE</t>
  </si>
  <si>
    <t>Ręczne- mechaniczne czyszczenie studni rewizyjnych o śr. 1,0 do 1,5m  zamulenie do 30 cm</t>
  </si>
  <si>
    <t>Ręczne - czyszczenie studzienek ściekowych</t>
  </si>
  <si>
    <t>Studnie sanitarne  -CZYSZCZENIE MECHANICZNE</t>
  </si>
  <si>
    <r>
      <t xml:space="preserve"> Mechaniczne czyszczenie kanalizacji  - osadniki do 10m</t>
    </r>
    <r>
      <rPr>
        <vertAlign val="superscript"/>
        <sz val="9"/>
        <color theme="1"/>
        <rFont val="Arial"/>
        <family val="2"/>
        <charset val="238"/>
      </rPr>
      <t>3</t>
    </r>
    <r>
      <rPr>
        <sz val="9"/>
        <color theme="1"/>
        <rFont val="Arial"/>
        <family val="2"/>
        <charset val="238"/>
      </rPr>
      <t xml:space="preserve"> - jednorazowa objętość osadu 0,35 m</t>
    </r>
    <r>
      <rPr>
        <vertAlign val="superscript"/>
        <sz val="9"/>
        <color theme="1"/>
        <rFont val="Arial"/>
        <family val="2"/>
        <charset val="238"/>
      </rPr>
      <t>3</t>
    </r>
    <r>
      <rPr>
        <sz val="9"/>
        <color theme="1"/>
        <rFont val="Arial"/>
        <family val="2"/>
        <charset val="238"/>
      </rPr>
      <t xml:space="preserve"> - łapacz oleju MPSx2, kotłowniax2, lądowiskox1</t>
    </r>
  </si>
  <si>
    <r>
      <t>Ręczne –mechaniczne czyszczenie kanalizacji  - osadniki ; zbiornik retencyjny do 10-30 m</t>
    </r>
    <r>
      <rPr>
        <vertAlign val="superscript"/>
        <sz val="9"/>
        <color theme="1"/>
        <rFont val="Arial"/>
        <family val="2"/>
        <charset val="238"/>
      </rPr>
      <t>3</t>
    </r>
    <r>
      <rPr>
        <sz val="9"/>
        <color theme="1"/>
        <rFont val="Arial"/>
        <family val="2"/>
        <charset val="238"/>
      </rPr>
      <t xml:space="preserve"> - jednorazowa objętość osadu 0,35 m</t>
    </r>
    <r>
      <rPr>
        <vertAlign val="superscript"/>
        <sz val="9"/>
        <color theme="1"/>
        <rFont val="Arial"/>
        <family val="2"/>
        <charset val="238"/>
      </rPr>
      <t>3</t>
    </r>
    <r>
      <rPr>
        <sz val="9"/>
        <color theme="1"/>
        <rFont val="Arial"/>
        <family val="2"/>
        <charset val="238"/>
      </rPr>
      <t xml:space="preserve"> – po pralni + zb. Retencyjny ZBO</t>
    </r>
  </si>
  <si>
    <t>12 x 4</t>
  </si>
  <si>
    <t>Ogółem roboty z Umowy podstawowej wg. Ryczałtu</t>
  </si>
  <si>
    <t>Przeczyszczenie wpustów drogowych , piwnicznych lub podłogowych(+6szt ZBO)</t>
  </si>
  <si>
    <t>Wymiana włazu żeliwnego -ulicznego lub podwórkowego                                 ( 15-25 ton).</t>
  </si>
  <si>
    <t>18 x 4</t>
  </si>
  <si>
    <t>4 x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</si>
</sst>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164" formatCode="#,##0.00\ &quot;zł&quot;"/>
  </numFmts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vertAlign val="superscript"/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8" xfId="0" applyBorder="1" applyAlignment="1">
      <alignment vertical="center" wrapText="1"/>
    </xf>
    <xf numFmtId="0" fontId="3" fillId="0" borderId="9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9" xfId="0" applyBorder="1" applyAlignment="1">
      <alignment vertical="center"/>
    </xf>
    <xf numFmtId="0" fontId="2" fillId="0" borderId="7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4" fontId="3" fillId="0" borderId="7" xfId="0" applyNumberFormat="1" applyFont="1" applyBorder="1" applyAlignment="1">
      <alignment horizontal="center" vertical="center"/>
    </xf>
    <xf numFmtId="44" fontId="3" fillId="0" borderId="3" xfId="0" applyNumberFormat="1" applyFont="1" applyBorder="1" applyAlignment="1">
      <alignment vertical="center"/>
    </xf>
    <xf numFmtId="44" fontId="3" fillId="0" borderId="7" xfId="0" applyNumberFormat="1" applyFont="1" applyBorder="1" applyAlignment="1">
      <alignment vertical="center"/>
    </xf>
    <xf numFmtId="44" fontId="2" fillId="0" borderId="5" xfId="0" applyNumberFormat="1" applyFont="1" applyBorder="1" applyAlignment="1">
      <alignment vertical="center"/>
    </xf>
    <xf numFmtId="44" fontId="0" fillId="0" borderId="0" xfId="0" applyNumberFormat="1" applyAlignment="1">
      <alignment vertical="center"/>
    </xf>
    <xf numFmtId="44" fontId="0" fillId="0" borderId="8" xfId="0" applyNumberFormat="1" applyBorder="1" applyAlignment="1">
      <alignment vertical="center"/>
    </xf>
    <xf numFmtId="44" fontId="3" fillId="0" borderId="9" xfId="0" applyNumberFormat="1" applyFont="1" applyBorder="1" applyAlignment="1">
      <alignment horizontal="center" vertical="center"/>
    </xf>
    <xf numFmtId="44" fontId="2" fillId="0" borderId="1" xfId="0" applyNumberFormat="1" applyFont="1" applyBorder="1" applyAlignment="1">
      <alignment vertical="center"/>
    </xf>
    <xf numFmtId="44" fontId="0" fillId="0" borderId="0" xfId="0" applyNumberFormat="1"/>
    <xf numFmtId="0" fontId="3" fillId="0" borderId="10" xfId="0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164" fontId="3" fillId="0" borderId="14" xfId="0" applyNumberFormat="1" applyFont="1" applyBorder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164" fontId="3" fillId="0" borderId="7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164" fontId="2" fillId="0" borderId="7" xfId="0" applyNumberFormat="1" applyFont="1" applyBorder="1" applyAlignment="1">
      <alignment vertical="center"/>
    </xf>
    <xf numFmtId="164" fontId="0" fillId="0" borderId="0" xfId="0" applyNumberFormat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0" fillId="0" borderId="8" xfId="0" applyNumberFormat="1" applyBorder="1" applyAlignment="1">
      <alignment vertical="center"/>
    </xf>
    <xf numFmtId="164" fontId="0" fillId="0" borderId="0" xfId="0" applyNumberFormat="1"/>
    <xf numFmtId="0" fontId="9" fillId="2" borderId="8" xfId="0" applyFont="1" applyFill="1" applyBorder="1" applyAlignment="1">
      <alignment vertical="center"/>
    </xf>
    <xf numFmtId="44" fontId="9" fillId="2" borderId="1" xfId="0" applyNumberFormat="1" applyFont="1" applyFill="1" applyBorder="1" applyAlignment="1">
      <alignment vertical="center"/>
    </xf>
    <xf numFmtId="44" fontId="2" fillId="0" borderId="3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64" fontId="3" fillId="0" borderId="5" xfId="0" applyNumberFormat="1" applyFont="1" applyBorder="1" applyAlignment="1">
      <alignment vertical="center"/>
    </xf>
    <xf numFmtId="44" fontId="3" fillId="0" borderId="12" xfId="0" applyNumberFormat="1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9" xfId="0" applyFont="1" applyBorder="1" applyAlignment="1">
      <alignment vertical="center"/>
    </xf>
    <xf numFmtId="44" fontId="4" fillId="0" borderId="4" xfId="0" applyNumberFormat="1" applyFont="1" applyBorder="1" applyAlignment="1">
      <alignment horizontal="center" vertical="center" wrapText="1"/>
    </xf>
    <xf numFmtId="44" fontId="4" fillId="0" borderId="5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tabSelected="1" topLeftCell="A28" zoomScale="130" zoomScaleNormal="130" workbookViewId="0">
      <selection activeCell="P29" sqref="P29"/>
    </sheetView>
  </sheetViews>
  <sheetFormatPr defaultRowHeight="15" x14ac:dyDescent="0.25"/>
  <cols>
    <col min="2" max="2" width="55.28515625" customWidth="1"/>
    <col min="3" max="3" width="11.140625" customWidth="1"/>
    <col min="7" max="7" width="10.140625" customWidth="1"/>
    <col min="8" max="8" width="12.85546875" style="40" bestFit="1" customWidth="1"/>
    <col min="9" max="9" width="15.5703125" style="51" customWidth="1"/>
  </cols>
  <sheetData>
    <row r="1" spans="1:9" x14ac:dyDescent="0.25">
      <c r="A1" s="59" t="s">
        <v>0</v>
      </c>
      <c r="B1" s="59"/>
      <c r="C1" s="59"/>
      <c r="D1" s="59"/>
      <c r="E1" s="59"/>
      <c r="F1" s="59"/>
      <c r="G1" s="59"/>
      <c r="H1" s="59"/>
      <c r="I1" s="59"/>
    </row>
    <row r="2" spans="1:9" ht="14.45" x14ac:dyDescent="0.3">
      <c r="A2" s="31"/>
      <c r="B2" s="60" t="s">
        <v>87</v>
      </c>
      <c r="C2" s="60"/>
      <c r="D2" s="60"/>
      <c r="E2" s="60"/>
      <c r="F2" s="60"/>
      <c r="G2" s="60"/>
      <c r="H2" s="60"/>
      <c r="I2" s="44"/>
    </row>
    <row r="3" spans="1:9" x14ac:dyDescent="0.25">
      <c r="A3" s="59" t="s">
        <v>1</v>
      </c>
      <c r="B3" s="59"/>
      <c r="C3" s="59"/>
      <c r="D3" s="59"/>
      <c r="E3" s="59"/>
      <c r="F3" s="59"/>
      <c r="G3" s="59"/>
      <c r="H3" s="59"/>
      <c r="I3" s="59"/>
    </row>
    <row r="4" spans="1:9" x14ac:dyDescent="0.25">
      <c r="A4" s="59" t="s">
        <v>2</v>
      </c>
      <c r="B4" s="59"/>
      <c r="C4" s="59"/>
      <c r="D4" s="59"/>
      <c r="E4" s="59"/>
      <c r="F4" s="59"/>
      <c r="G4" s="59"/>
      <c r="H4" s="59"/>
      <c r="I4" s="59"/>
    </row>
    <row r="5" spans="1:9" ht="15.75" thickBot="1" x14ac:dyDescent="0.3">
      <c r="A5" s="61" t="s">
        <v>3</v>
      </c>
      <c r="B5" s="61"/>
      <c r="C5" s="61"/>
      <c r="D5" s="61"/>
      <c r="E5" s="61"/>
      <c r="F5" s="61"/>
      <c r="G5" s="61"/>
      <c r="H5" s="61"/>
      <c r="I5" s="61"/>
    </row>
    <row r="6" spans="1:9" ht="22.5" x14ac:dyDescent="0.25">
      <c r="A6" s="76"/>
      <c r="B6" s="78" t="s">
        <v>4</v>
      </c>
      <c r="C6" s="3" t="s">
        <v>5</v>
      </c>
      <c r="D6" s="3" t="s">
        <v>7</v>
      </c>
      <c r="E6" s="80" t="s">
        <v>9</v>
      </c>
      <c r="F6" s="80" t="s">
        <v>10</v>
      </c>
      <c r="G6" s="80" t="s">
        <v>11</v>
      </c>
      <c r="H6" s="64" t="s">
        <v>12</v>
      </c>
      <c r="I6" s="66" t="s">
        <v>13</v>
      </c>
    </row>
    <row r="7" spans="1:9" ht="15.75" thickBot="1" x14ac:dyDescent="0.3">
      <c r="A7" s="77"/>
      <c r="B7" s="79"/>
      <c r="C7" s="4" t="s">
        <v>6</v>
      </c>
      <c r="D7" s="4" t="s">
        <v>8</v>
      </c>
      <c r="E7" s="81"/>
      <c r="F7" s="81"/>
      <c r="G7" s="81"/>
      <c r="H7" s="65"/>
      <c r="I7" s="67"/>
    </row>
    <row r="8" spans="1:9" ht="15.75" thickBot="1" x14ac:dyDescent="0.3">
      <c r="A8" s="5" t="s">
        <v>14</v>
      </c>
      <c r="B8" s="68" t="s">
        <v>86</v>
      </c>
      <c r="C8" s="69"/>
      <c r="D8" s="69"/>
      <c r="E8" s="69"/>
      <c r="F8" s="69"/>
      <c r="G8" s="69"/>
      <c r="H8" s="69"/>
      <c r="I8" s="70"/>
    </row>
    <row r="9" spans="1:9" ht="33" customHeight="1" thickBot="1" x14ac:dyDescent="0.3">
      <c r="A9" s="6" t="s">
        <v>15</v>
      </c>
      <c r="B9" s="7" t="s">
        <v>83</v>
      </c>
      <c r="C9" s="8" t="s">
        <v>16</v>
      </c>
      <c r="D9" s="9">
        <v>0.5</v>
      </c>
      <c r="E9" s="9">
        <v>342</v>
      </c>
      <c r="F9" s="9">
        <v>0</v>
      </c>
      <c r="G9" s="9"/>
      <c r="H9" s="32"/>
      <c r="I9" s="45"/>
    </row>
    <row r="10" spans="1:9" ht="29.45" customHeight="1" thickBot="1" x14ac:dyDescent="0.3">
      <c r="A10" s="6" t="s">
        <v>17</v>
      </c>
      <c r="B10" s="7" t="s">
        <v>84</v>
      </c>
      <c r="C10" s="8" t="s">
        <v>16</v>
      </c>
      <c r="D10" s="9">
        <v>0.35</v>
      </c>
      <c r="E10" s="9">
        <v>480</v>
      </c>
      <c r="F10" s="9">
        <v>0</v>
      </c>
      <c r="G10" s="9"/>
      <c r="H10" s="32"/>
      <c r="I10" s="45"/>
    </row>
    <row r="11" spans="1:9" ht="28.15" customHeight="1" thickBot="1" x14ac:dyDescent="0.3">
      <c r="A11" s="6" t="s">
        <v>18</v>
      </c>
      <c r="B11" s="7" t="s">
        <v>85</v>
      </c>
      <c r="C11" s="8" t="s">
        <v>16</v>
      </c>
      <c r="D11" s="9">
        <v>0.3</v>
      </c>
      <c r="E11" s="9">
        <v>758</v>
      </c>
      <c r="F11" s="9">
        <v>0</v>
      </c>
      <c r="G11" s="9"/>
      <c r="H11" s="32"/>
      <c r="I11" s="45"/>
    </row>
    <row r="12" spans="1:9" ht="31.9" customHeight="1" thickBot="1" x14ac:dyDescent="0.3">
      <c r="A12" s="6" t="s">
        <v>19</v>
      </c>
      <c r="B12" s="7" t="s">
        <v>85</v>
      </c>
      <c r="C12" s="8" t="s">
        <v>20</v>
      </c>
      <c r="D12" s="9">
        <v>0.25</v>
      </c>
      <c r="E12" s="9">
        <f>6855+188.7+182.17</f>
        <v>7225.87</v>
      </c>
      <c r="F12" s="9">
        <v>0</v>
      </c>
      <c r="G12" s="9"/>
      <c r="H12" s="32"/>
      <c r="I12" s="45"/>
    </row>
    <row r="13" spans="1:9" ht="24.75" thickBot="1" x14ac:dyDescent="0.3">
      <c r="A13" s="6" t="s">
        <v>21</v>
      </c>
      <c r="B13" s="7" t="s">
        <v>88</v>
      </c>
      <c r="C13" s="8" t="s">
        <v>22</v>
      </c>
      <c r="D13" s="9">
        <v>0</v>
      </c>
      <c r="E13" s="9">
        <v>0</v>
      </c>
      <c r="F13" s="9">
        <f>297+5+28+9+2</f>
        <v>341</v>
      </c>
      <c r="G13" s="9"/>
      <c r="H13" s="32"/>
      <c r="I13" s="45"/>
    </row>
    <row r="14" spans="1:9" ht="15.75" thickBot="1" x14ac:dyDescent="0.3">
      <c r="A14" s="6" t="s">
        <v>23</v>
      </c>
      <c r="B14" s="7" t="s">
        <v>90</v>
      </c>
      <c r="C14" s="8" t="s">
        <v>97</v>
      </c>
      <c r="D14" s="9">
        <v>0</v>
      </c>
      <c r="E14" s="9">
        <v>0</v>
      </c>
      <c r="F14" s="9">
        <f>13+5</f>
        <v>18</v>
      </c>
      <c r="G14" s="21"/>
      <c r="H14" s="38"/>
      <c r="I14" s="46"/>
    </row>
    <row r="15" spans="1:9" ht="21.6" customHeight="1" thickBot="1" x14ac:dyDescent="0.3">
      <c r="A15" s="6" t="s">
        <v>24</v>
      </c>
      <c r="B15" s="7" t="s">
        <v>89</v>
      </c>
      <c r="C15" s="8" t="s">
        <v>25</v>
      </c>
      <c r="D15" s="9">
        <v>0</v>
      </c>
      <c r="E15" s="9">
        <v>0</v>
      </c>
      <c r="F15" s="29">
        <f>F13-F14</f>
        <v>323</v>
      </c>
      <c r="G15" s="30"/>
      <c r="H15" s="43"/>
      <c r="I15" s="43"/>
    </row>
    <row r="16" spans="1:9" ht="37.15" customHeight="1" thickBot="1" x14ac:dyDescent="0.3">
      <c r="A16" s="6" t="s">
        <v>26</v>
      </c>
      <c r="B16" s="7" t="s">
        <v>91</v>
      </c>
      <c r="C16" s="8">
        <v>2</v>
      </c>
      <c r="D16" s="9">
        <v>0</v>
      </c>
      <c r="E16" s="9">
        <v>0</v>
      </c>
      <c r="F16" s="29">
        <f>2+2+1</f>
        <v>5</v>
      </c>
      <c r="G16" s="42"/>
      <c r="H16" s="43"/>
      <c r="I16" s="43"/>
    </row>
    <row r="17" spans="1:9" ht="38.450000000000003" customHeight="1" thickBot="1" x14ac:dyDescent="0.3">
      <c r="A17" s="6" t="s">
        <v>27</v>
      </c>
      <c r="B17" s="7" t="s">
        <v>92</v>
      </c>
      <c r="C17" s="8">
        <v>2</v>
      </c>
      <c r="D17" s="9">
        <v>0</v>
      </c>
      <c r="E17" s="9">
        <v>0</v>
      </c>
      <c r="F17" s="29">
        <f>1+1</f>
        <v>2</v>
      </c>
      <c r="G17" s="30"/>
      <c r="H17" s="43"/>
      <c r="I17" s="43"/>
    </row>
    <row r="18" spans="1:9" ht="27.75" thickBot="1" x14ac:dyDescent="0.3">
      <c r="A18" s="6" t="s">
        <v>28</v>
      </c>
      <c r="B18" s="7" t="s">
        <v>29</v>
      </c>
      <c r="C18" s="8" t="s">
        <v>93</v>
      </c>
      <c r="D18" s="9">
        <v>0</v>
      </c>
      <c r="E18" s="9">
        <v>0</v>
      </c>
      <c r="F18" s="29">
        <v>1</v>
      </c>
      <c r="G18" s="30"/>
      <c r="H18" s="43"/>
      <c r="I18" s="43"/>
    </row>
    <row r="19" spans="1:9" ht="24.75" thickBot="1" x14ac:dyDescent="0.3">
      <c r="A19" s="6" t="s">
        <v>30</v>
      </c>
      <c r="B19" s="7" t="s">
        <v>95</v>
      </c>
      <c r="C19" s="8" t="s">
        <v>20</v>
      </c>
      <c r="D19" s="9">
        <v>0</v>
      </c>
      <c r="E19" s="9">
        <v>0</v>
      </c>
      <c r="F19" s="9">
        <f>29+6+9</f>
        <v>44</v>
      </c>
      <c r="G19" s="9"/>
      <c r="H19" s="43"/>
      <c r="I19" s="43"/>
    </row>
    <row r="20" spans="1:9" ht="25.15" customHeight="1" thickBot="1" x14ac:dyDescent="0.3">
      <c r="A20" s="6" t="s">
        <v>31</v>
      </c>
      <c r="B20" s="7" t="s">
        <v>32</v>
      </c>
      <c r="C20" s="8" t="s">
        <v>33</v>
      </c>
      <c r="D20" s="9">
        <v>0</v>
      </c>
      <c r="E20" s="9">
        <v>0</v>
      </c>
      <c r="F20" s="9">
        <f>156+12+36+48+56+22+76+14</f>
        <v>420</v>
      </c>
      <c r="G20" s="9"/>
      <c r="H20" s="43"/>
      <c r="I20" s="43"/>
    </row>
    <row r="21" spans="1:9" ht="17.45" customHeight="1" thickBot="1" x14ac:dyDescent="0.3">
      <c r="A21" s="6" t="s">
        <v>34</v>
      </c>
      <c r="B21" s="7" t="s">
        <v>35</v>
      </c>
      <c r="C21" s="8">
        <v>1</v>
      </c>
      <c r="D21" s="9">
        <v>200</v>
      </c>
      <c r="E21" s="9">
        <v>30</v>
      </c>
      <c r="F21" s="9">
        <v>1</v>
      </c>
      <c r="G21" s="9"/>
      <c r="H21" s="43"/>
      <c r="I21" s="43"/>
    </row>
    <row r="22" spans="1:9" ht="18" customHeight="1" thickBot="1" x14ac:dyDescent="0.3">
      <c r="A22" s="6" t="s">
        <v>36</v>
      </c>
      <c r="B22" s="7" t="s">
        <v>37</v>
      </c>
      <c r="C22" s="8">
        <v>1</v>
      </c>
      <c r="D22" s="9">
        <v>0</v>
      </c>
      <c r="E22" s="9">
        <v>0</v>
      </c>
      <c r="F22" s="9">
        <v>8</v>
      </c>
      <c r="G22" s="9"/>
      <c r="H22" s="43"/>
      <c r="I22" s="43"/>
    </row>
    <row r="23" spans="1:9" ht="15.75" thickBot="1" x14ac:dyDescent="0.3">
      <c r="A23" s="2"/>
      <c r="B23" s="11" t="s">
        <v>38</v>
      </c>
      <c r="C23" s="12"/>
      <c r="D23" s="2"/>
      <c r="E23" s="2"/>
      <c r="F23" s="2"/>
      <c r="G23" s="2"/>
      <c r="H23" s="35">
        <f>SUM(H9:H22)</f>
        <v>0</v>
      </c>
      <c r="I23" s="47">
        <f t="shared" ref="I23" si="0">H23*1.23</f>
        <v>0</v>
      </c>
    </row>
    <row r="24" spans="1:9" ht="15.75" thickBot="1" x14ac:dyDescent="0.3">
      <c r="A24" s="2"/>
      <c r="B24" s="12"/>
      <c r="C24" s="12"/>
      <c r="D24" s="2"/>
      <c r="E24" s="2"/>
      <c r="F24" s="2"/>
      <c r="G24" s="2"/>
      <c r="H24" s="36"/>
      <c r="I24" s="48"/>
    </row>
    <row r="25" spans="1:9" ht="15.75" thickBot="1" x14ac:dyDescent="0.3">
      <c r="A25" s="13" t="s">
        <v>39</v>
      </c>
      <c r="B25" s="71" t="s">
        <v>40</v>
      </c>
      <c r="C25" s="72"/>
      <c r="D25" s="72"/>
      <c r="E25" s="72"/>
      <c r="F25" s="72"/>
      <c r="G25" s="72"/>
      <c r="H25" s="72"/>
      <c r="I25" s="73"/>
    </row>
    <row r="26" spans="1:9" ht="24" customHeight="1" thickBot="1" x14ac:dyDescent="0.3">
      <c r="A26" s="6" t="s">
        <v>41</v>
      </c>
      <c r="B26" s="7" t="s">
        <v>42</v>
      </c>
      <c r="C26" s="8">
        <v>1</v>
      </c>
      <c r="D26" s="9">
        <v>0.25</v>
      </c>
      <c r="E26" s="9">
        <v>996.53</v>
      </c>
      <c r="F26" s="9">
        <v>0</v>
      </c>
      <c r="G26" s="9"/>
      <c r="H26" s="34"/>
      <c r="I26" s="49"/>
    </row>
    <row r="27" spans="1:9" ht="27" customHeight="1" thickBot="1" x14ac:dyDescent="0.3">
      <c r="A27" s="6" t="s">
        <v>43</v>
      </c>
      <c r="B27" s="7" t="s">
        <v>44</v>
      </c>
      <c r="C27" s="8" t="s">
        <v>98</v>
      </c>
      <c r="D27" s="9">
        <v>0</v>
      </c>
      <c r="E27" s="9">
        <v>0</v>
      </c>
      <c r="F27" s="9">
        <v>47</v>
      </c>
      <c r="G27" s="9"/>
      <c r="H27" s="34"/>
      <c r="I27" s="49"/>
    </row>
    <row r="28" spans="1:9" ht="15.75" thickBot="1" x14ac:dyDescent="0.3">
      <c r="A28" s="2"/>
      <c r="B28" s="11" t="s">
        <v>38</v>
      </c>
      <c r="C28" s="12"/>
      <c r="D28" s="2"/>
      <c r="E28" s="2"/>
      <c r="F28" s="2"/>
      <c r="G28" s="2"/>
      <c r="H28" s="35">
        <f>H26+H27</f>
        <v>0</v>
      </c>
      <c r="I28" s="35">
        <f>I26+I27</f>
        <v>0</v>
      </c>
    </row>
    <row r="29" spans="1:9" ht="15.75" thickBot="1" x14ac:dyDescent="0.3">
      <c r="A29" s="14"/>
      <c r="B29" s="15"/>
      <c r="C29" s="15"/>
      <c r="D29" s="14"/>
      <c r="E29" s="14"/>
      <c r="F29" s="14"/>
      <c r="G29" s="14"/>
      <c r="H29" s="37"/>
      <c r="I29" s="50"/>
    </row>
    <row r="30" spans="1:9" ht="15.75" thickBot="1" x14ac:dyDescent="0.3">
      <c r="A30" s="5" t="s">
        <v>45</v>
      </c>
      <c r="B30" s="71" t="s">
        <v>46</v>
      </c>
      <c r="C30" s="72"/>
      <c r="D30" s="72"/>
      <c r="E30" s="72"/>
      <c r="F30" s="72"/>
      <c r="G30" s="72"/>
      <c r="H30" s="72"/>
      <c r="I30" s="73"/>
    </row>
    <row r="31" spans="1:9" ht="16.149999999999999" customHeight="1" thickBot="1" x14ac:dyDescent="0.3">
      <c r="A31" s="6" t="s">
        <v>47</v>
      </c>
      <c r="B31" s="7" t="s">
        <v>48</v>
      </c>
      <c r="C31" s="9">
        <v>2</v>
      </c>
      <c r="D31" s="9">
        <v>0</v>
      </c>
      <c r="E31" s="9">
        <f>3970.81</f>
        <v>3970.81</v>
      </c>
      <c r="F31" s="9">
        <v>0</v>
      </c>
      <c r="G31" s="9"/>
      <c r="H31" s="34"/>
      <c r="I31" s="49"/>
    </row>
    <row r="32" spans="1:9" ht="22.15" customHeight="1" thickBot="1" x14ac:dyDescent="0.3">
      <c r="A32" s="6" t="s">
        <v>49</v>
      </c>
      <c r="B32" s="7" t="s">
        <v>50</v>
      </c>
      <c r="C32" s="8" t="s">
        <v>51</v>
      </c>
      <c r="D32" s="8">
        <v>0</v>
      </c>
      <c r="E32" s="9">
        <f>3970.81*0.1</f>
        <v>397.08100000000002</v>
      </c>
      <c r="F32" s="9">
        <v>0</v>
      </c>
      <c r="G32" s="10"/>
      <c r="H32" s="34"/>
      <c r="I32" s="49"/>
    </row>
    <row r="33" spans="1:9" ht="21" customHeight="1" thickBot="1" x14ac:dyDescent="0.3">
      <c r="A33" s="6" t="s">
        <v>52</v>
      </c>
      <c r="B33" s="7" t="s">
        <v>53</v>
      </c>
      <c r="C33" s="8">
        <v>2</v>
      </c>
      <c r="D33" s="8">
        <v>0</v>
      </c>
      <c r="E33" s="9">
        <v>1627.7</v>
      </c>
      <c r="F33" s="9">
        <v>0</v>
      </c>
      <c r="G33" s="24"/>
      <c r="H33" s="33"/>
      <c r="I33" s="49"/>
    </row>
    <row r="34" spans="1:9" ht="22.9" customHeight="1" thickBot="1" x14ac:dyDescent="0.3">
      <c r="A34" s="6" t="s">
        <v>54</v>
      </c>
      <c r="B34" s="7" t="s">
        <v>55</v>
      </c>
      <c r="C34" s="8" t="s">
        <v>51</v>
      </c>
      <c r="D34" s="8">
        <v>0</v>
      </c>
      <c r="E34" s="9">
        <f>1627.7*0.1</f>
        <v>162.77000000000001</v>
      </c>
      <c r="F34" s="9">
        <v>0</v>
      </c>
      <c r="G34" s="9"/>
      <c r="H34" s="33"/>
      <c r="I34" s="49"/>
    </row>
    <row r="35" spans="1:9" ht="15.75" thickBot="1" x14ac:dyDescent="0.3">
      <c r="A35" s="2"/>
      <c r="B35" s="11" t="s">
        <v>56</v>
      </c>
      <c r="C35" s="12"/>
      <c r="D35" s="19"/>
      <c r="E35" s="2"/>
      <c r="F35" s="2"/>
      <c r="G35" s="1"/>
      <c r="H35" s="39">
        <f>SUM(H31:H34)</f>
        <v>0</v>
      </c>
      <c r="I35" s="39">
        <f>SUM(I31:I34)</f>
        <v>0</v>
      </c>
    </row>
    <row r="36" spans="1:9" ht="15.75" thickBot="1" x14ac:dyDescent="0.3">
      <c r="A36" s="14"/>
      <c r="B36" s="52" t="s">
        <v>94</v>
      </c>
      <c r="C36" s="14"/>
      <c r="D36" s="20"/>
      <c r="E36" s="14"/>
      <c r="F36" s="14"/>
      <c r="G36" s="14"/>
      <c r="H36" s="53">
        <f>H23+H28+H35</f>
        <v>0</v>
      </c>
      <c r="I36" s="53">
        <f>I23+I28+I35</f>
        <v>0</v>
      </c>
    </row>
    <row r="37" spans="1:9" ht="15.75" thickBot="1" x14ac:dyDescent="0.3">
      <c r="A37" s="5" t="s">
        <v>57</v>
      </c>
      <c r="B37" s="71" t="s">
        <v>58</v>
      </c>
      <c r="C37" s="72"/>
      <c r="D37" s="72"/>
      <c r="E37" s="72"/>
      <c r="F37" s="72"/>
      <c r="G37" s="72"/>
      <c r="H37" s="74"/>
      <c r="I37" s="75"/>
    </row>
    <row r="38" spans="1:9" ht="25.9" customHeight="1" thickBot="1" x14ac:dyDescent="0.3">
      <c r="A38" s="21" t="s">
        <v>59</v>
      </c>
      <c r="B38" s="22" t="s">
        <v>96</v>
      </c>
      <c r="C38" s="10" t="s">
        <v>60</v>
      </c>
      <c r="D38" s="10">
        <v>0</v>
      </c>
      <c r="E38" s="10">
        <v>0</v>
      </c>
      <c r="F38" s="10">
        <v>5</v>
      </c>
      <c r="G38" s="55"/>
      <c r="H38" s="57"/>
      <c r="I38" s="58"/>
    </row>
    <row r="39" spans="1:9" ht="15.75" thickBot="1" x14ac:dyDescent="0.3">
      <c r="A39" s="23" t="s">
        <v>61</v>
      </c>
      <c r="B39" s="17" t="s">
        <v>62</v>
      </c>
      <c r="C39" s="17" t="s">
        <v>63</v>
      </c>
      <c r="D39" s="17"/>
      <c r="E39" s="17"/>
      <c r="F39" s="24">
        <v>5</v>
      </c>
      <c r="G39" s="41"/>
      <c r="H39" s="57"/>
      <c r="I39" s="58"/>
    </row>
    <row r="40" spans="1:9" ht="24.75" thickBot="1" x14ac:dyDescent="0.3">
      <c r="A40" s="6" t="s">
        <v>64</v>
      </c>
      <c r="B40" s="7" t="s">
        <v>65</v>
      </c>
      <c r="C40" s="9" t="s">
        <v>60</v>
      </c>
      <c r="D40" s="9"/>
      <c r="E40" s="9">
        <v>10</v>
      </c>
      <c r="F40" s="25"/>
      <c r="G40" s="20"/>
      <c r="H40" s="57"/>
      <c r="I40" s="58"/>
    </row>
    <row r="41" spans="1:9" ht="36.75" thickBot="1" x14ac:dyDescent="0.3">
      <c r="A41" s="6" t="s">
        <v>66</v>
      </c>
      <c r="B41" s="7" t="s">
        <v>67</v>
      </c>
      <c r="C41" s="9" t="s">
        <v>60</v>
      </c>
      <c r="D41" s="9"/>
      <c r="E41" s="9">
        <v>10</v>
      </c>
      <c r="F41" s="9"/>
      <c r="G41" s="20"/>
      <c r="H41" s="57"/>
      <c r="I41" s="58"/>
    </row>
    <row r="42" spans="1:9" ht="24.75" thickBot="1" x14ac:dyDescent="0.3">
      <c r="A42" s="6" t="s">
        <v>68</v>
      </c>
      <c r="B42" s="7" t="s">
        <v>69</v>
      </c>
      <c r="C42" s="9" t="s">
        <v>60</v>
      </c>
      <c r="D42" s="9"/>
      <c r="E42" s="9" t="s">
        <v>70</v>
      </c>
      <c r="F42" s="9">
        <v>2</v>
      </c>
      <c r="G42" s="20"/>
      <c r="H42" s="57"/>
      <c r="I42" s="58"/>
    </row>
    <row r="43" spans="1:9" ht="24.75" thickBot="1" x14ac:dyDescent="0.3">
      <c r="A43" s="6" t="s">
        <v>71</v>
      </c>
      <c r="B43" s="7" t="s">
        <v>72</v>
      </c>
      <c r="C43" s="9" t="s">
        <v>60</v>
      </c>
      <c r="D43" s="9"/>
      <c r="E43" s="9" t="s">
        <v>73</v>
      </c>
      <c r="F43" s="9">
        <v>2</v>
      </c>
      <c r="G43" s="20"/>
      <c r="H43" s="57"/>
      <c r="I43" s="58"/>
    </row>
    <row r="44" spans="1:9" ht="24.75" thickBot="1" x14ac:dyDescent="0.3">
      <c r="A44" s="6" t="s">
        <v>74</v>
      </c>
      <c r="B44" s="7" t="s">
        <v>75</v>
      </c>
      <c r="C44" s="9" t="s">
        <v>60</v>
      </c>
      <c r="D44" s="9"/>
      <c r="E44" s="9" t="s">
        <v>70</v>
      </c>
      <c r="F44" s="9">
        <v>2</v>
      </c>
      <c r="G44" s="20"/>
      <c r="H44" s="57"/>
      <c r="I44" s="58"/>
    </row>
    <row r="45" spans="1:9" ht="24.75" thickBot="1" x14ac:dyDescent="0.3">
      <c r="A45" s="6" t="s">
        <v>76</v>
      </c>
      <c r="B45" s="7" t="s">
        <v>77</v>
      </c>
      <c r="C45" s="9" t="s">
        <v>60</v>
      </c>
      <c r="D45" s="9"/>
      <c r="E45" s="9" t="s">
        <v>73</v>
      </c>
      <c r="F45" s="9">
        <v>2</v>
      </c>
      <c r="G45" s="20"/>
      <c r="H45" s="57"/>
      <c r="I45" s="58"/>
    </row>
    <row r="46" spans="1:9" ht="23.45" customHeight="1" thickBot="1" x14ac:dyDescent="0.3">
      <c r="A46" s="6" t="s">
        <v>78</v>
      </c>
      <c r="B46" s="7" t="s">
        <v>79</v>
      </c>
      <c r="C46" s="9" t="s">
        <v>60</v>
      </c>
      <c r="D46" s="9"/>
      <c r="E46" s="9"/>
      <c r="F46" s="9">
        <v>1</v>
      </c>
      <c r="G46" s="20"/>
      <c r="H46" s="57"/>
      <c r="I46" s="58"/>
    </row>
    <row r="47" spans="1:9" ht="24.75" thickBot="1" x14ac:dyDescent="0.3">
      <c r="A47" s="6" t="s">
        <v>80</v>
      </c>
      <c r="B47" s="7" t="s">
        <v>81</v>
      </c>
      <c r="C47" s="9" t="s">
        <v>60</v>
      </c>
      <c r="D47" s="9"/>
      <c r="E47" s="25"/>
      <c r="F47" s="9">
        <v>2</v>
      </c>
      <c r="G47" s="20"/>
      <c r="H47" s="57"/>
      <c r="I47" s="58"/>
    </row>
    <row r="48" spans="1:9" ht="15.75" thickBot="1" x14ac:dyDescent="0.3">
      <c r="A48" s="26"/>
      <c r="B48" s="27" t="s">
        <v>38</v>
      </c>
      <c r="C48" s="2"/>
      <c r="D48" s="19"/>
      <c r="E48" s="2"/>
      <c r="F48" s="2"/>
      <c r="G48" s="2"/>
      <c r="H48" s="35">
        <f>SUM(H38:H47)</f>
        <v>0</v>
      </c>
      <c r="I48" s="56">
        <f t="shared" ref="I48" si="1">H48*1.23</f>
        <v>0</v>
      </c>
    </row>
    <row r="49" spans="1:9" ht="15.75" thickBot="1" x14ac:dyDescent="0.3">
      <c r="A49" s="62"/>
      <c r="B49" s="62"/>
      <c r="C49" s="62"/>
      <c r="D49" s="62"/>
      <c r="E49" s="62"/>
      <c r="F49" s="62"/>
      <c r="G49" s="62"/>
      <c r="H49" s="62"/>
      <c r="I49" s="63"/>
    </row>
    <row r="50" spans="1:9" ht="15.75" thickBot="1" x14ac:dyDescent="0.3">
      <c r="A50" s="26"/>
      <c r="B50" s="28" t="s">
        <v>82</v>
      </c>
      <c r="C50" s="19"/>
      <c r="D50" s="19"/>
      <c r="E50" s="19"/>
      <c r="F50" s="19"/>
      <c r="G50" s="16"/>
      <c r="H50" s="54">
        <f>H36+H48</f>
        <v>0</v>
      </c>
      <c r="I50" s="54">
        <f>I36+I48</f>
        <v>0</v>
      </c>
    </row>
    <row r="51" spans="1:9" ht="15.75" x14ac:dyDescent="0.25">
      <c r="A51" s="18"/>
    </row>
  </sheetData>
  <mergeCells count="17">
    <mergeCell ref="A49:I49"/>
    <mergeCell ref="H6:H7"/>
    <mergeCell ref="I6:I7"/>
    <mergeCell ref="B8:I8"/>
    <mergeCell ref="B25:I25"/>
    <mergeCell ref="B30:I30"/>
    <mergeCell ref="B37:I37"/>
    <mergeCell ref="A6:A7"/>
    <mergeCell ref="B6:B7"/>
    <mergeCell ref="E6:E7"/>
    <mergeCell ref="F6:F7"/>
    <mergeCell ref="G6:G7"/>
    <mergeCell ref="A1:I1"/>
    <mergeCell ref="B2:H2"/>
    <mergeCell ref="A3:I3"/>
    <mergeCell ref="A4:I4"/>
    <mergeCell ref="A5:I5"/>
  </mergeCells>
  <pageMargins left="0.7" right="0.7" top="0.75" bottom="0.75" header="0.3" footer="0.3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Ark_Kalkul_U_2018_pusty)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4wsk</dc:creator>
  <cp:lastModifiedBy>Lekarz</cp:lastModifiedBy>
  <cp:lastPrinted>2017-12-07T11:52:39Z</cp:lastPrinted>
  <dcterms:created xsi:type="dcterms:W3CDTF">2017-11-21T07:40:50Z</dcterms:created>
  <dcterms:modified xsi:type="dcterms:W3CDTF">2017-12-07T12:04:04Z</dcterms:modified>
</cp:coreProperties>
</file>